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crs1855\Downloads\indicadores_academicos\"/>
    </mc:Choice>
  </mc:AlternateContent>
  <xr:revisionPtr revIDLastSave="0" documentId="13_ncr:1_{8C2AACB5-CAD1-4DDE-8A17-7C6C8943A5F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F40" i="1" s="1"/>
  <c r="I40" i="1" s="1"/>
  <c r="C39" i="1"/>
  <c r="H37" i="1"/>
  <c r="F37" i="1"/>
  <c r="I37" i="1" s="1"/>
  <c r="I36" i="1"/>
  <c r="H36" i="1"/>
  <c r="G36" i="1"/>
  <c r="I35" i="1"/>
  <c r="H35" i="1"/>
  <c r="G35" i="1"/>
  <c r="I34" i="1"/>
  <c r="H34" i="1"/>
  <c r="G34" i="1"/>
  <c r="I33" i="1"/>
  <c r="H33" i="1"/>
  <c r="G33" i="1"/>
  <c r="G30" i="1"/>
  <c r="F30" i="1"/>
  <c r="I30" i="1" s="1"/>
  <c r="C29" i="1"/>
  <c r="I27" i="1"/>
  <c r="H27" i="1"/>
  <c r="G27" i="1"/>
  <c r="F24" i="1"/>
  <c r="I24" i="1" s="1"/>
  <c r="C24" i="1"/>
  <c r="C23" i="1"/>
  <c r="C21" i="1"/>
  <c r="F21" i="1" s="1"/>
  <c r="C18" i="1"/>
  <c r="F16" i="1" s="1"/>
  <c r="H13" i="1"/>
  <c r="G13" i="1"/>
  <c r="F13" i="1"/>
  <c r="I13" i="1" s="1"/>
  <c r="C12" i="1"/>
  <c r="C10" i="1"/>
  <c r="F10" i="1" s="1"/>
  <c r="C6" i="1"/>
  <c r="C4" i="1"/>
  <c r="C9" i="1" s="1"/>
  <c r="F7" i="1" s="1"/>
  <c r="I7" i="1" s="1"/>
  <c r="I16" i="1" l="1"/>
  <c r="H16" i="1"/>
  <c r="G16" i="1"/>
  <c r="G24" i="1"/>
  <c r="H30" i="1"/>
  <c r="F4" i="1"/>
  <c r="H24" i="1"/>
  <c r="G37" i="1"/>
  <c r="H21" i="1"/>
  <c r="G21" i="1"/>
  <c r="I21" i="1"/>
  <c r="G10" i="1"/>
  <c r="I10" i="1"/>
  <c r="H10" i="1"/>
  <c r="G40" i="1"/>
  <c r="G7" i="1"/>
  <c r="H7" i="1"/>
  <c r="H40" i="1"/>
  <c r="I4" i="1" l="1"/>
  <c r="G4" i="1"/>
  <c r="H4" i="1"/>
</calcChain>
</file>

<file path=xl/sharedStrings.xml><?xml version="1.0" encoding="utf-8"?>
<sst xmlns="http://schemas.openxmlformats.org/spreadsheetml/2006/main" count="106" uniqueCount="75">
  <si>
    <t xml:space="preserve">CONJUNTO DE INDICADORES ACADEMICOS: </t>
  </si>
  <si>
    <t>Curso de DIREITO</t>
  </si>
  <si>
    <t>INDICADORES</t>
  </si>
  <si>
    <t>MÉTRICAS</t>
  </si>
  <si>
    <t>DADOS</t>
  </si>
  <si>
    <t>META</t>
  </si>
  <si>
    <t>INTERPRETAÇÃO</t>
  </si>
  <si>
    <t>VALOR APURADO</t>
  </si>
  <si>
    <r>
      <rPr>
        <b/>
        <sz val="9"/>
        <color theme="1"/>
        <rFont val="Calibri"/>
      </rPr>
      <t>POSICIONAMENTO</t>
    </r>
    <r>
      <rPr>
        <b/>
        <vertAlign val="superscript"/>
        <sz val="9"/>
        <color theme="1"/>
        <rFont val="Calibri Light"/>
      </rPr>
      <t>3</t>
    </r>
  </si>
  <si>
    <t>(Cálculo dos indicadores)</t>
  </si>
  <si>
    <t>/</t>
  </si>
  <si>
    <t>__</t>
  </si>
  <si>
    <t>\</t>
  </si>
  <si>
    <t>Índice de atratividade dos cursos</t>
  </si>
  <si>
    <t>(nº de candidatos inscritos em processo seletivo)</t>
  </si>
  <si>
    <t xml:space="preserve">Valor apurado &gt; = </t>
  </si>
  <si>
    <t>Indica a quantidade de candidatos inscritos para cada vaga ofertada. Quanto maior o indicador, melhor.</t>
  </si>
  <si>
    <t>÷</t>
  </si>
  <si>
    <t>-</t>
  </si>
  <si>
    <t>(nº total de vagas oferecidas)</t>
  </si>
  <si>
    <t>Índice de absorção de candidatos</t>
  </si>
  <si>
    <t>(nº de ingressantes)</t>
  </si>
  <si>
    <t>Indica a quantidade efetiva de ingressantes em relação ao número de inscritos. Quanto maior, melhor</t>
  </si>
  <si>
    <t>(nº total de inscritos)</t>
  </si>
  <si>
    <t>Taxa de Eficiência</t>
  </si>
  <si>
    <t>( nº de ingressantes)</t>
  </si>
  <si>
    <t>Indica o número de ingressantes para cada vaga oferecida. Quanto maior melhor.</t>
  </si>
  <si>
    <t>(nº de vagas)</t>
  </si>
  <si>
    <t>Taxa de Ociosidade</t>
  </si>
  <si>
    <t>nº de ingressantes por ano</t>
  </si>
  <si>
    <t xml:space="preserve">Valor apurado &lt; = </t>
  </si>
  <si>
    <t>Indica a quantidade de vagas não preenchidas para determinado período. Quanto menor, melhor</t>
  </si>
  <si>
    <t>1 – [(nº de ingressantes)÷(nº de vagas)]</t>
  </si>
  <si>
    <t>nº de vagas por ano</t>
  </si>
  <si>
    <t>Evasão</t>
  </si>
  <si>
    <t>nº de matrículas período anterior</t>
  </si>
  <si>
    <t>Indica a estimativa de alunos evadidos entre dois períodos distintos. Quanto mais próximo de zero melhor.</t>
  </si>
  <si>
    <t>nº de concluintes período anterior</t>
  </si>
  <si>
    <t>nº de ingressantes período atual</t>
  </si>
  <si>
    <t>[(nº de matrículas período anterior) – (nº de concluintes período anterior) + (nº de ingressantes período atual) – (nº de matrículas período atual)]÷[nº de matrículas período atual]</t>
  </si>
  <si>
    <t>nº de matrículas período atual</t>
  </si>
  <si>
    <t>Índice de Reposição</t>
  </si>
  <si>
    <t>Valor apurado &gt; =</t>
  </si>
  <si>
    <t>Indica a eficiência da instituição na reposição de alunos para cada aluno evadido e/ou egresso. Quanto maior esse indicador, melhor</t>
  </si>
  <si>
    <t>(nº de egressos + nº de evadidos)</t>
  </si>
  <si>
    <t>Índice de otimização de turmas</t>
  </si>
  <si>
    <t>(nº de matrículas)</t>
  </si>
  <si>
    <t>Valor ideal da turma média:</t>
  </si>
  <si>
    <t>Determina o a quantidade ideal de alunos para cada turma (em função da otimização de custos)</t>
  </si>
  <si>
    <t>(nº de turmas)</t>
  </si>
  <si>
    <t>Extensão</t>
  </si>
  <si>
    <t>(nº de alunos participantes em ações envolvendo a comunidade regional)</t>
  </si>
  <si>
    <t>Indicar a relação de alunos envolvidos em projetos voltados a questões que envolvam a comunidade regional. % de envolvimento.</t>
  </si>
  <si>
    <t>nº total de alunos)</t>
  </si>
  <si>
    <t>(nº de professores participantes em ações envolvendo a comunidade regional)</t>
  </si>
  <si>
    <t>Indicar a relação de professores envolvidos em projetos voltados a questões que envolvam a comunidade regional. % de envolvimento.</t>
  </si>
  <si>
    <t>(nº total de professores)</t>
  </si>
  <si>
    <t>Indicadores MEC</t>
  </si>
  <si>
    <t>CPC – Conceito Preliminar de Curso</t>
  </si>
  <si>
    <t>Col. F</t>
  </si>
  <si>
    <t>Indicador deve estar entre 3 e 5</t>
  </si>
  <si>
    <t>Trata-se de indicador avaliativo do Mec.</t>
  </si>
  <si>
    <t>ENADE – Exame Nacional de Desempenho</t>
  </si>
  <si>
    <t>IDD – Indicador de Desempenho</t>
  </si>
  <si>
    <t>CC - Conceito do Curso</t>
  </si>
  <si>
    <t>% de Empregabilidade Discente</t>
  </si>
  <si>
    <t>(nº de alunos do último ano empregados)</t>
  </si>
  <si>
    <t>% apurado &gt; =</t>
  </si>
  <si>
    <t>Medem o grau de empregabilidade dos alunos formados pela instituição, aferindo-se assim o prestígio de seus egressos no mercado de trabalho.</t>
  </si>
  <si>
    <t>[(nº de alunos do último ano empregados) x 100] ÷ [nº de total de alunos formandos do último ano]</t>
  </si>
  <si>
    <t>(nº de total de alunos formandos do último ano)</t>
  </si>
  <si>
    <t>(nº de alunos estagiando)</t>
  </si>
  <si>
    <t>[(nº de alunos estagiando) x 100] ÷ [nº de total de alunos matriculados]</t>
  </si>
  <si>
    <t>(nº total de alunos matriculados)</t>
  </si>
  <si>
    <r>
      <rPr>
        <b/>
        <sz val="8"/>
        <color theme="1"/>
        <rFont val="Calibri"/>
      </rPr>
      <t>(3) /</t>
    </r>
    <r>
      <rPr>
        <sz val="8"/>
        <color theme="1"/>
        <rFont val="Calibri Light"/>
      </rPr>
      <t xml:space="preserve"> - Valor Apurado encontra-se acima da meta; __ - Valor Apurado corresponde exatamente à meta; \ - Valor Apurado encontra-se abaixo da meta.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</si>
</sst>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9"/>
      <color theme="0"/>
      <name val="Calibri"/>
    </font>
    <font>
      <sz val="11"/>
      <name val="Calibri"/>
    </font>
    <font>
      <b/>
      <sz val="9"/>
      <color rgb="FFFFFFFF"/>
      <name val="Calibri"/>
    </font>
    <font>
      <b/>
      <sz val="9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b/>
      <sz val="8"/>
      <color theme="1"/>
      <name val="Calibri"/>
    </font>
    <font>
      <b/>
      <vertAlign val="superscript"/>
      <sz val="9"/>
      <color theme="1"/>
      <name val="Calibri Light"/>
    </font>
    <font>
      <sz val="8"/>
      <color theme="1"/>
      <name val="Calibri Light"/>
    </font>
  </fonts>
  <fills count="5">
    <fill>
      <patternFill patternType="none"/>
    </fill>
    <fill>
      <patternFill patternType="gray125"/>
    </fill>
    <fill>
      <patternFill patternType="solid">
        <fgColor rgb="FF003300"/>
        <bgColor rgb="FF003300"/>
      </patternFill>
    </fill>
    <fill>
      <patternFill patternType="solid">
        <fgColor rgb="FFCCCCCC"/>
        <bgColor rgb="FFCCCCCC"/>
      </patternFill>
    </fill>
    <fill>
      <patternFill patternType="solid">
        <fgColor rgb="FFF7CAAC"/>
        <bgColor rgb="FFF7CAAC"/>
      </patternFill>
    </fill>
  </fills>
  <borders count="18">
    <border>
      <left/>
      <right/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dotted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dotted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9" fontId="5" fillId="0" borderId="8" xfId="0" applyNumberFormat="1" applyFont="1" applyBorder="1" applyAlignment="1">
      <alignment horizontal="center" vertical="center" wrapText="1"/>
    </xf>
    <xf numFmtId="0" fontId="7" fillId="0" borderId="0" xfId="0" applyFont="1"/>
    <xf numFmtId="0" fontId="5" fillId="0" borderId="6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8" xfId="0" applyFont="1" applyBorder="1"/>
    <xf numFmtId="2" fontId="4" fillId="0" borderId="6" xfId="0" applyNumberFormat="1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5" xfId="0" applyFont="1" applyBorder="1"/>
    <xf numFmtId="0" fontId="1" fillId="2" borderId="1" xfId="0" applyFont="1" applyFill="1" applyBorder="1" applyAlignment="1">
      <alignment horizontal="right" vertical="center" wrapText="1"/>
    </xf>
    <xf numFmtId="0" fontId="2" fillId="0" borderId="3" xfId="0" applyFont="1" applyBorder="1"/>
    <xf numFmtId="0" fontId="3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topLeftCell="B1" workbookViewId="0">
      <selection activeCell="J2" sqref="J1:J1048576"/>
    </sheetView>
  </sheetViews>
  <sheetFormatPr defaultColWidth="14.42578125" defaultRowHeight="15" customHeight="1" x14ac:dyDescent="0.25"/>
  <cols>
    <col min="1" max="1" width="24.5703125" customWidth="1"/>
    <col min="2" max="2" width="59.7109375" customWidth="1"/>
    <col min="3" max="3" width="8.85546875" customWidth="1"/>
    <col min="4" max="4" width="25.85546875" customWidth="1"/>
    <col min="5" max="5" width="51.42578125" customWidth="1"/>
    <col min="6" max="6" width="15.140625" customWidth="1"/>
    <col min="7" max="9" width="6.85546875" customWidth="1"/>
    <col min="10" max="25" width="8.7109375" customWidth="1"/>
  </cols>
  <sheetData>
    <row r="1" spans="1:9" ht="15.75" customHeight="1" thickBot="1" x14ac:dyDescent="0.3">
      <c r="A1" s="29" t="s">
        <v>0</v>
      </c>
      <c r="B1" s="27"/>
      <c r="C1" s="27"/>
      <c r="D1" s="30"/>
      <c r="E1" s="31" t="s">
        <v>1</v>
      </c>
      <c r="F1" s="27"/>
      <c r="G1" s="27"/>
      <c r="H1" s="27"/>
      <c r="I1" s="27"/>
    </row>
    <row r="2" spans="1:9" ht="15.75" thickBot="1" x14ac:dyDescent="0.3">
      <c r="A2" s="22" t="s">
        <v>2</v>
      </c>
      <c r="B2" s="1" t="s">
        <v>3</v>
      </c>
      <c r="C2" s="22" t="s">
        <v>4</v>
      </c>
      <c r="D2" s="22" t="s">
        <v>5</v>
      </c>
      <c r="E2" s="22" t="s">
        <v>6</v>
      </c>
      <c r="F2" s="22" t="s">
        <v>7</v>
      </c>
      <c r="G2" s="26" t="s">
        <v>8</v>
      </c>
      <c r="H2" s="27"/>
      <c r="I2" s="28"/>
    </row>
    <row r="3" spans="1:9" ht="15.75" thickBot="1" x14ac:dyDescent="0.3">
      <c r="A3" s="20"/>
      <c r="B3" s="2" t="s">
        <v>9</v>
      </c>
      <c r="C3" s="20"/>
      <c r="D3" s="20"/>
      <c r="E3" s="20"/>
      <c r="F3" s="20"/>
      <c r="G3" s="2" t="s">
        <v>10</v>
      </c>
      <c r="H3" s="2" t="s">
        <v>11</v>
      </c>
      <c r="I3" s="2" t="s">
        <v>12</v>
      </c>
    </row>
    <row r="4" spans="1:9" ht="15" customHeight="1" x14ac:dyDescent="0.25">
      <c r="A4" s="18" t="s">
        <v>13</v>
      </c>
      <c r="B4" s="4" t="s">
        <v>14</v>
      </c>
      <c r="C4" s="5">
        <f>316+108</f>
        <v>424</v>
      </c>
      <c r="D4" s="18" t="s">
        <v>15</v>
      </c>
      <c r="E4" s="18" t="s">
        <v>16</v>
      </c>
      <c r="F4" s="21">
        <f>IF(COUNTBLANK(C4)=1,"&lt;&lt;inserir na coluna DADOS",IFERROR(C4/C6,"&lt;&lt;inserir na coluna DADOS"))</f>
        <v>7.0666666666666664</v>
      </c>
      <c r="G4" s="23" t="str">
        <f>IF(F4="&lt;&lt;inserir na coluna DADOS","?",IF(F4&gt;D6,"/"," "))</f>
        <v>/</v>
      </c>
      <c r="H4" s="23" t="str">
        <f>IF(F4="&lt;&lt;inserir na coluna DADOS","?",IF(F4=D6,"__"," "))</f>
        <v xml:space="preserve"> </v>
      </c>
      <c r="I4" s="23" t="str">
        <f>IF(F4="&lt;&lt;inserir na coluna DADOS","?",IF(F4&lt;D6,"\"," "))</f>
        <v xml:space="preserve"> </v>
      </c>
    </row>
    <row r="5" spans="1:9" x14ac:dyDescent="0.25">
      <c r="A5" s="19"/>
      <c r="B5" s="4" t="s">
        <v>17</v>
      </c>
      <c r="C5" s="4" t="s">
        <v>18</v>
      </c>
      <c r="D5" s="19"/>
      <c r="E5" s="19"/>
      <c r="F5" s="19"/>
      <c r="G5" s="19"/>
      <c r="H5" s="19"/>
      <c r="I5" s="19"/>
    </row>
    <row r="6" spans="1:9" ht="15.75" thickBot="1" x14ac:dyDescent="0.3">
      <c r="A6" s="20"/>
      <c r="B6" s="7" t="s">
        <v>19</v>
      </c>
      <c r="C6" s="8">
        <f>60</f>
        <v>60</v>
      </c>
      <c r="D6" s="9">
        <v>1.5</v>
      </c>
      <c r="E6" s="20"/>
      <c r="F6" s="20"/>
      <c r="G6" s="20"/>
      <c r="H6" s="20"/>
      <c r="I6" s="20"/>
    </row>
    <row r="7" spans="1:9" ht="15" customHeight="1" x14ac:dyDescent="0.25">
      <c r="A7" s="18" t="s">
        <v>20</v>
      </c>
      <c r="B7" s="4" t="s">
        <v>21</v>
      </c>
      <c r="C7" s="5">
        <v>65</v>
      </c>
      <c r="D7" s="18" t="s">
        <v>15</v>
      </c>
      <c r="E7" s="18" t="s">
        <v>22</v>
      </c>
      <c r="F7" s="21">
        <f>IF(COUNTBLANK(C7)=1,"&lt;&lt;inserir na coluna DADOS",IFERROR(C7/C9,"&lt;&lt;inserir na coluna DADOS"))</f>
        <v>0.15330188679245282</v>
      </c>
      <c r="G7" s="23" t="str">
        <f>IF(F7="&lt;&lt;inserir na coluna DADOS","?",IF(F7&gt;D9,"/"," "))</f>
        <v xml:space="preserve"> </v>
      </c>
      <c r="H7" s="23" t="str">
        <f>IF(F7="&lt;&lt;inserir na coluna DADOS","?",IF(F7=D9,"__"," "))</f>
        <v xml:space="preserve"> </v>
      </c>
      <c r="I7" s="23" t="str">
        <f>IF(F7="&lt;&lt;inserir na coluna DADOS","?",IF(F7&lt;D9,"\"," "))</f>
        <v>\</v>
      </c>
    </row>
    <row r="8" spans="1:9" x14ac:dyDescent="0.25">
      <c r="A8" s="19"/>
      <c r="B8" s="4" t="s">
        <v>17</v>
      </c>
      <c r="C8" s="4" t="s">
        <v>18</v>
      </c>
      <c r="D8" s="19"/>
      <c r="E8" s="19"/>
      <c r="F8" s="19"/>
      <c r="G8" s="19"/>
      <c r="H8" s="19"/>
      <c r="I8" s="19"/>
    </row>
    <row r="9" spans="1:9" ht="15.75" thickBot="1" x14ac:dyDescent="0.3">
      <c r="A9" s="20"/>
      <c r="B9" s="7" t="s">
        <v>23</v>
      </c>
      <c r="C9" s="8">
        <f>C4</f>
        <v>424</v>
      </c>
      <c r="D9" s="9">
        <v>0.8</v>
      </c>
      <c r="E9" s="20"/>
      <c r="F9" s="20"/>
      <c r="G9" s="20"/>
      <c r="H9" s="20"/>
      <c r="I9" s="20"/>
    </row>
    <row r="10" spans="1:9" ht="15" customHeight="1" x14ac:dyDescent="0.25">
      <c r="A10" s="18" t="s">
        <v>24</v>
      </c>
      <c r="B10" s="4" t="s">
        <v>25</v>
      </c>
      <c r="C10" s="5">
        <f>C7</f>
        <v>65</v>
      </c>
      <c r="D10" s="18" t="s">
        <v>15</v>
      </c>
      <c r="E10" s="18" t="s">
        <v>26</v>
      </c>
      <c r="F10" s="21">
        <f>IF(COUNTBLANK(C10)=1,"&lt;&lt;inserir na coluna DADOS",IFERROR(C10/C12,"&lt;&lt;inserir na coluna DADOS"))</f>
        <v>1.0833333333333333</v>
      </c>
      <c r="G10" s="23" t="str">
        <f>IF(F10="&lt;&lt;inserir na coluna DADOS","?",IF(F10&gt;D12,"/"," "))</f>
        <v>/</v>
      </c>
      <c r="H10" s="23" t="str">
        <f>IF(F10="&lt;&lt;inserir na coluna DADOS","?",IF(F10=D12,"__"," "))</f>
        <v xml:space="preserve"> </v>
      </c>
      <c r="I10" s="23" t="str">
        <f>IF(F10="&lt;&lt;inserir na coluna DADOS","?",IF(F10&lt;D12,"\"," "))</f>
        <v xml:space="preserve"> </v>
      </c>
    </row>
    <row r="11" spans="1:9" x14ac:dyDescent="0.25">
      <c r="A11" s="19"/>
      <c r="B11" s="4" t="s">
        <v>17</v>
      </c>
      <c r="C11" s="4" t="s">
        <v>18</v>
      </c>
      <c r="D11" s="19"/>
      <c r="E11" s="19"/>
      <c r="F11" s="19"/>
      <c r="G11" s="19"/>
      <c r="H11" s="19"/>
      <c r="I11" s="19"/>
    </row>
    <row r="12" spans="1:9" ht="15.75" thickBot="1" x14ac:dyDescent="0.3">
      <c r="A12" s="20"/>
      <c r="B12" s="7" t="s">
        <v>27</v>
      </c>
      <c r="C12" s="8">
        <f>60</f>
        <v>60</v>
      </c>
      <c r="D12" s="9">
        <v>0.8</v>
      </c>
      <c r="E12" s="20"/>
      <c r="F12" s="20"/>
      <c r="G12" s="20"/>
      <c r="H12" s="20"/>
      <c r="I12" s="20"/>
    </row>
    <row r="13" spans="1:9" x14ac:dyDescent="0.25">
      <c r="A13" s="18" t="s">
        <v>28</v>
      </c>
      <c r="B13" s="4" t="s">
        <v>29</v>
      </c>
      <c r="C13" s="5">
        <v>88</v>
      </c>
      <c r="D13" s="18" t="s">
        <v>30</v>
      </c>
      <c r="E13" s="18" t="s">
        <v>31</v>
      </c>
      <c r="F13" s="21">
        <f>IF(COUNTBLANK(C13)=1,"&lt;&lt;inserir na coluna DADOS",IFERROR(1-C13/C15,"&lt;&lt;inserir na coluna DADOS"))</f>
        <v>0.48235294117647054</v>
      </c>
      <c r="G13" s="23" t="str">
        <f>IF(F13="&lt;&lt;inserir na coluna DADOS","?",IF(F13&lt;D15,"/"," "))</f>
        <v xml:space="preserve"> </v>
      </c>
      <c r="H13" s="23" t="str">
        <f>IF(F13="&lt;&lt;inserir na coluna DADOS","?",IF(F13=D15,"__"," "))</f>
        <v xml:space="preserve"> </v>
      </c>
      <c r="I13" s="23" t="str">
        <f>IF(F13="&lt;&lt;inserir na coluna DADOS","?",IF(F13&gt;D15,"\"," "))</f>
        <v>\</v>
      </c>
    </row>
    <row r="14" spans="1:9" x14ac:dyDescent="0.25">
      <c r="A14" s="19"/>
      <c r="B14" s="10" t="s">
        <v>32</v>
      </c>
      <c r="C14" s="4" t="s">
        <v>18</v>
      </c>
      <c r="D14" s="19"/>
      <c r="E14" s="19"/>
      <c r="F14" s="19"/>
      <c r="G14" s="19"/>
      <c r="H14" s="19"/>
      <c r="I14" s="19"/>
    </row>
    <row r="15" spans="1:9" ht="15.75" thickBot="1" x14ac:dyDescent="0.3">
      <c r="A15" s="20"/>
      <c r="B15" s="7" t="s">
        <v>33</v>
      </c>
      <c r="C15" s="8">
        <v>170</v>
      </c>
      <c r="D15" s="9">
        <v>0.2</v>
      </c>
      <c r="E15" s="20"/>
      <c r="F15" s="20"/>
      <c r="G15" s="20"/>
      <c r="H15" s="20"/>
      <c r="I15" s="20"/>
    </row>
    <row r="16" spans="1:9" x14ac:dyDescent="0.25">
      <c r="A16" s="18" t="s">
        <v>34</v>
      </c>
      <c r="B16" s="4" t="s">
        <v>35</v>
      </c>
      <c r="C16" s="5">
        <v>365</v>
      </c>
      <c r="D16" s="18" t="s">
        <v>30</v>
      </c>
      <c r="E16" s="18" t="s">
        <v>36</v>
      </c>
      <c r="F16" s="21">
        <f>IF(OR(COUNTBLANK(C16)=1,COUNTBLANK(C17)=1,COUNTBLANK(C18)=1),"&lt;&lt;inserir na coluna DADOS",IFERROR(((C16-C17)+C18-C20)/C20,"&lt;&lt;inserir na coluna DADOS"))</f>
        <v>4.0871934604904632E-2</v>
      </c>
      <c r="G16" s="23" t="str">
        <f>IF(F16="&lt;&lt;inserir na coluna DADOS","?",IF(F16&lt;D20,"/"," "))</f>
        <v>/</v>
      </c>
      <c r="H16" s="23" t="str">
        <f>IF(F16="&lt;&lt;inserir na coluna DADOS","?",IF(F16=D20,"__"," "))</f>
        <v xml:space="preserve"> </v>
      </c>
      <c r="I16" s="23" t="str">
        <f>IF(F16="&lt;&lt;inserir na coluna DADOS","?",IF(F16&gt;D20,"\"," "))</f>
        <v xml:space="preserve"> </v>
      </c>
    </row>
    <row r="17" spans="1:9" x14ac:dyDescent="0.25">
      <c r="A17" s="19"/>
      <c r="B17" s="4" t="s">
        <v>37</v>
      </c>
      <c r="C17" s="11">
        <v>48</v>
      </c>
      <c r="D17" s="19"/>
      <c r="E17" s="19"/>
      <c r="F17" s="19"/>
      <c r="G17" s="19"/>
      <c r="H17" s="19"/>
      <c r="I17" s="19"/>
    </row>
    <row r="18" spans="1:9" x14ac:dyDescent="0.25">
      <c r="A18" s="19"/>
      <c r="B18" s="4" t="s">
        <v>38</v>
      </c>
      <c r="C18" s="12">
        <f>C7</f>
        <v>65</v>
      </c>
      <c r="D18" s="19"/>
      <c r="E18" s="19"/>
      <c r="F18" s="19"/>
      <c r="G18" s="19"/>
      <c r="H18" s="19"/>
      <c r="I18" s="19"/>
    </row>
    <row r="19" spans="1:9" ht="36" x14ac:dyDescent="0.25">
      <c r="A19" s="19"/>
      <c r="B19" s="10" t="s">
        <v>39</v>
      </c>
      <c r="C19" s="4" t="s">
        <v>18</v>
      </c>
      <c r="D19" s="19"/>
      <c r="E19" s="19"/>
      <c r="F19" s="19"/>
      <c r="G19" s="19"/>
      <c r="H19" s="19"/>
      <c r="I19" s="19"/>
    </row>
    <row r="20" spans="1:9" ht="15.75" thickBot="1" x14ac:dyDescent="0.3">
      <c r="A20" s="20"/>
      <c r="B20" s="7" t="s">
        <v>40</v>
      </c>
      <c r="C20" s="8">
        <v>367</v>
      </c>
      <c r="D20" s="9">
        <v>0.2</v>
      </c>
      <c r="E20" s="20"/>
      <c r="F20" s="20"/>
      <c r="G20" s="20"/>
      <c r="H20" s="20"/>
      <c r="I20" s="20"/>
    </row>
    <row r="21" spans="1:9" ht="15.75" customHeight="1" x14ac:dyDescent="0.25">
      <c r="A21" s="18" t="s">
        <v>41</v>
      </c>
      <c r="B21" s="4" t="s">
        <v>21</v>
      </c>
      <c r="C21" s="5">
        <f>C7</f>
        <v>65</v>
      </c>
      <c r="D21" s="18" t="s">
        <v>42</v>
      </c>
      <c r="E21" s="18" t="s">
        <v>43</v>
      </c>
      <c r="F21" s="21">
        <f>IF(OR(COUNTBLANK(C21)=1,COUNTBLANK(C23)=1),"&lt;&lt;inserir na coluna DADOS",IFERROR(C21/C23,"&lt;&lt;inserir na coluna DADOS"))</f>
        <v>0.7831325301204819</v>
      </c>
      <c r="G21" s="23" t="str">
        <f>IF(F21="&lt;&lt;inserir na coluna DADOS","?",IF(F21&gt;D23,"/"," "))</f>
        <v xml:space="preserve"> </v>
      </c>
      <c r="H21" s="23" t="str">
        <f>IF(F21="&lt;&lt;inserir na coluna DADOS","?",IF(F21=D23,"__"," "))</f>
        <v xml:space="preserve"> </v>
      </c>
      <c r="I21" s="23" t="str">
        <f>IF(F21="&lt;&lt;inserir na coluna DADOS","?",IF(F21&lt;D23,"\"," "))</f>
        <v>\</v>
      </c>
    </row>
    <row r="22" spans="1:9" ht="15.75" customHeight="1" x14ac:dyDescent="0.25">
      <c r="A22" s="19"/>
      <c r="B22" s="4" t="s">
        <v>17</v>
      </c>
      <c r="C22" s="4" t="s">
        <v>18</v>
      </c>
      <c r="D22" s="19"/>
      <c r="E22" s="19"/>
      <c r="F22" s="19"/>
      <c r="G22" s="19"/>
      <c r="H22" s="19"/>
      <c r="I22" s="19"/>
    </row>
    <row r="23" spans="1:9" ht="15.75" customHeight="1" thickBot="1" x14ac:dyDescent="0.3">
      <c r="A23" s="20"/>
      <c r="B23" s="7" t="s">
        <v>44</v>
      </c>
      <c r="C23" s="8">
        <f>48+35</f>
        <v>83</v>
      </c>
      <c r="D23" s="9">
        <v>1.3</v>
      </c>
      <c r="E23" s="20"/>
      <c r="F23" s="20"/>
      <c r="G23" s="20"/>
      <c r="H23" s="20"/>
      <c r="I23" s="20"/>
    </row>
    <row r="24" spans="1:9" ht="15" customHeight="1" x14ac:dyDescent="0.25">
      <c r="A24" s="18" t="s">
        <v>45</v>
      </c>
      <c r="B24" s="4" t="s">
        <v>46</v>
      </c>
      <c r="C24" s="5">
        <f>C20</f>
        <v>367</v>
      </c>
      <c r="D24" s="18" t="s">
        <v>47</v>
      </c>
      <c r="E24" s="18" t="s">
        <v>48</v>
      </c>
      <c r="F24" s="21">
        <f>IF(OR(COUNTBLANK(C24)=1,COUNTBLANK(C26)=1),"&lt;&lt;inserir na coluna DADOS",IFERROR(C24/C26,"&lt;&lt;inserir na coluna DADOS"))</f>
        <v>36.700000000000003</v>
      </c>
      <c r="G24" s="23" t="str">
        <f>IF(F24="&lt;&lt;inserir na coluna DADOS","?",IF(F24&gt;D26,"/"," "))</f>
        <v xml:space="preserve"> </v>
      </c>
      <c r="H24" s="23" t="str">
        <f>IF(F24="&lt;&lt;inserir na coluna DADOS","?",IF(F24=D26,"__"," "))</f>
        <v xml:space="preserve"> </v>
      </c>
      <c r="I24" s="23" t="str">
        <f>IF(F24="&lt;&lt;inserir na coluna DADOS","?",IF(F24&lt;D26,"\"," "))</f>
        <v>\</v>
      </c>
    </row>
    <row r="25" spans="1:9" ht="15.75" customHeight="1" x14ac:dyDescent="0.25">
      <c r="A25" s="19"/>
      <c r="B25" s="4" t="s">
        <v>17</v>
      </c>
      <c r="C25" s="4" t="s">
        <v>18</v>
      </c>
      <c r="D25" s="19"/>
      <c r="E25" s="19"/>
      <c r="F25" s="19"/>
      <c r="G25" s="19"/>
      <c r="H25" s="19"/>
      <c r="I25" s="19"/>
    </row>
    <row r="26" spans="1:9" ht="15.75" customHeight="1" thickBot="1" x14ac:dyDescent="0.3">
      <c r="A26" s="20"/>
      <c r="B26" s="7" t="s">
        <v>49</v>
      </c>
      <c r="C26" s="8">
        <v>10</v>
      </c>
      <c r="D26" s="9">
        <v>60</v>
      </c>
      <c r="E26" s="20"/>
      <c r="F26" s="20"/>
      <c r="G26" s="20"/>
      <c r="H26" s="20"/>
      <c r="I26" s="20"/>
    </row>
    <row r="27" spans="1:9" ht="15" customHeight="1" x14ac:dyDescent="0.25">
      <c r="A27" s="18" t="s">
        <v>50</v>
      </c>
      <c r="B27" s="4" t="s">
        <v>51</v>
      </c>
      <c r="C27" s="5">
        <v>70</v>
      </c>
      <c r="D27" s="24" t="s">
        <v>15</v>
      </c>
      <c r="E27" s="18" t="s">
        <v>52</v>
      </c>
      <c r="F27" s="21">
        <v>20</v>
      </c>
      <c r="G27" s="23" t="str">
        <f>IF(F27="&lt;&lt;inserir na coluna DADOS","?",IF(F27&gt;D29,"/"," "))</f>
        <v>/</v>
      </c>
      <c r="H27" s="23" t="str">
        <f>IF(F27="&lt;&lt;inserir na coluna DADOS","?",IF(F27=D29,"__"," "))</f>
        <v xml:space="preserve"> </v>
      </c>
      <c r="I27" s="23" t="str">
        <f>IF(F27="&lt;&lt;inserir na coluna DADOS","?",IF(F27&lt;D29,"\"," "))</f>
        <v xml:space="preserve"> </v>
      </c>
    </row>
    <row r="28" spans="1:9" ht="15.75" customHeight="1" x14ac:dyDescent="0.25">
      <c r="A28" s="19"/>
      <c r="B28" s="4" t="s">
        <v>17</v>
      </c>
      <c r="C28" s="4"/>
      <c r="D28" s="19"/>
      <c r="E28" s="19"/>
      <c r="F28" s="19"/>
      <c r="G28" s="19"/>
      <c r="H28" s="19"/>
      <c r="I28" s="19"/>
    </row>
    <row r="29" spans="1:9" ht="15.75" customHeight="1" thickBot="1" x14ac:dyDescent="0.3">
      <c r="A29" s="19"/>
      <c r="B29" s="7" t="s">
        <v>53</v>
      </c>
      <c r="C29" s="8">
        <f>C20</f>
        <v>367</v>
      </c>
      <c r="D29" s="13">
        <v>0.2</v>
      </c>
      <c r="E29" s="20"/>
      <c r="F29" s="20"/>
      <c r="G29" s="20"/>
      <c r="H29" s="20"/>
      <c r="I29" s="20"/>
    </row>
    <row r="30" spans="1:9" ht="15.75" customHeight="1" x14ac:dyDescent="0.25">
      <c r="A30" s="19"/>
      <c r="B30" s="4" t="s">
        <v>54</v>
      </c>
      <c r="C30" s="5">
        <v>7</v>
      </c>
      <c r="D30" s="24" t="s">
        <v>15</v>
      </c>
      <c r="E30" s="18" t="s">
        <v>55</v>
      </c>
      <c r="F30" s="21">
        <f>IF(OR(COUNTBLANK(C30)=1,COUNTBLANK(C32)=1),"&lt;&lt;inserir na coluna DADOS",IFERROR(C30/C32,"&lt;&lt;inserir na coluna DADOS"))</f>
        <v>0.46666666666666667</v>
      </c>
      <c r="G30" s="23" t="str">
        <f>IF(F30="&lt;&lt;inserir na coluna DADOS","?",IF(F30&gt;D32,"/"," "))</f>
        <v xml:space="preserve"> </v>
      </c>
      <c r="H30" s="23" t="str">
        <f>IF(F30="&lt;&lt;inserir na coluna DADOS","?",IF(F30=D32,"__"," "))</f>
        <v xml:space="preserve"> </v>
      </c>
      <c r="I30" s="23" t="str">
        <f>IF(F30="&lt;&lt;inserir na coluna DADOS","?",IF(F30&lt;D32,"\"," "))</f>
        <v>\</v>
      </c>
    </row>
    <row r="31" spans="1:9" ht="15.75" customHeight="1" x14ac:dyDescent="0.25">
      <c r="A31" s="19"/>
      <c r="B31" s="4" t="s">
        <v>17</v>
      </c>
      <c r="C31" s="4" t="s">
        <v>18</v>
      </c>
      <c r="D31" s="19"/>
      <c r="E31" s="19"/>
      <c r="F31" s="19"/>
      <c r="G31" s="19"/>
      <c r="H31" s="19"/>
      <c r="I31" s="19"/>
    </row>
    <row r="32" spans="1:9" ht="15.75" customHeight="1" thickBot="1" x14ac:dyDescent="0.3">
      <c r="A32" s="20"/>
      <c r="B32" s="7" t="s">
        <v>56</v>
      </c>
      <c r="C32" s="8">
        <v>15</v>
      </c>
      <c r="D32" s="13">
        <v>0.5</v>
      </c>
      <c r="E32" s="20"/>
      <c r="F32" s="20"/>
      <c r="G32" s="20"/>
      <c r="H32" s="20"/>
      <c r="I32" s="20"/>
    </row>
    <row r="33" spans="1:9" ht="15.75" customHeight="1" thickBot="1" x14ac:dyDescent="0.3">
      <c r="A33" s="18" t="s">
        <v>57</v>
      </c>
      <c r="B33" s="3" t="s">
        <v>58</v>
      </c>
      <c r="C33" s="3" t="s">
        <v>59</v>
      </c>
      <c r="D33" s="3" t="s">
        <v>60</v>
      </c>
      <c r="E33" s="14" t="s">
        <v>61</v>
      </c>
      <c r="F33" s="15">
        <v>4</v>
      </c>
      <c r="G33" s="6" t="str">
        <f>IF(COUNTBLANK(F33)=1,"?",IF(F33&gt;3,"/"," "))</f>
        <v>/</v>
      </c>
      <c r="H33" s="6" t="str">
        <f>IF(COUNTBLANK(F33)=1,"?",IF(F33=3,"__"," "))</f>
        <v xml:space="preserve"> </v>
      </c>
      <c r="I33" s="6" t="str">
        <f>IF(COUNTBLANK(F33)=1,"?",IF(F33&lt;3,"\"," "))</f>
        <v xml:space="preserve"> </v>
      </c>
    </row>
    <row r="34" spans="1:9" ht="15.75" customHeight="1" thickBot="1" x14ac:dyDescent="0.3">
      <c r="A34" s="19"/>
      <c r="B34" s="3" t="s">
        <v>62</v>
      </c>
      <c r="C34" s="3" t="s">
        <v>59</v>
      </c>
      <c r="D34" s="3" t="s">
        <v>60</v>
      </c>
      <c r="E34" s="14" t="s">
        <v>61</v>
      </c>
      <c r="F34" s="15">
        <v>4</v>
      </c>
      <c r="G34" s="6" t="str">
        <f t="shared" ref="G34:G35" si="0">IF(COUNTBLANK(F34)=1,"?",IF(F34&gt;3,"/"," "))</f>
        <v>/</v>
      </c>
      <c r="H34" s="6" t="str">
        <f t="shared" ref="H34:H35" si="1">IF(COUNTBLANK(F34)=1,"?",IF(F34=3,"__"," "))</f>
        <v xml:space="preserve"> </v>
      </c>
      <c r="I34" s="6" t="str">
        <f t="shared" ref="I34:I35" si="2">IF(COUNTBLANK(F34)=1,"?",IF(F34&lt;3,"\"," "))</f>
        <v xml:space="preserve"> </v>
      </c>
    </row>
    <row r="35" spans="1:9" ht="15.75" customHeight="1" thickBot="1" x14ac:dyDescent="0.3">
      <c r="A35" s="19"/>
      <c r="B35" s="14" t="s">
        <v>63</v>
      </c>
      <c r="C35" s="3" t="s">
        <v>59</v>
      </c>
      <c r="D35" s="14" t="s">
        <v>60</v>
      </c>
      <c r="E35" s="14" t="s">
        <v>61</v>
      </c>
      <c r="F35" s="15">
        <v>4</v>
      </c>
      <c r="G35" s="6" t="str">
        <f t="shared" si="0"/>
        <v>/</v>
      </c>
      <c r="H35" s="6" t="str">
        <f t="shared" si="1"/>
        <v xml:space="preserve"> </v>
      </c>
      <c r="I35" s="6" t="str">
        <f t="shared" si="2"/>
        <v xml:space="preserve"> </v>
      </c>
    </row>
    <row r="36" spans="1:9" ht="15.75" customHeight="1" thickBot="1" x14ac:dyDescent="0.3">
      <c r="A36" s="20"/>
      <c r="B36" s="14" t="s">
        <v>64</v>
      </c>
      <c r="C36" s="3" t="s">
        <v>59</v>
      </c>
      <c r="D36" s="14" t="s">
        <v>60</v>
      </c>
      <c r="E36" s="14" t="s">
        <v>61</v>
      </c>
      <c r="F36" s="15">
        <v>4</v>
      </c>
      <c r="G36" s="6" t="str">
        <f>IF(COUNTBLANK(F36)=1,"?",IF(F36&gt;3,"/"," "))</f>
        <v>/</v>
      </c>
      <c r="H36" s="6" t="str">
        <f>IF(COUNTBLANK(F36)=1,"?",IF(F36=3,"__"," "))</f>
        <v xml:space="preserve"> </v>
      </c>
      <c r="I36" s="6" t="str">
        <f>IF(COUNTBLANK(F36)=1,"?",IF(F36&lt;3,"\"," "))</f>
        <v xml:space="preserve"> </v>
      </c>
    </row>
    <row r="37" spans="1:9" ht="15.75" customHeight="1" x14ac:dyDescent="0.25">
      <c r="A37" s="18" t="s">
        <v>65</v>
      </c>
      <c r="B37" s="4" t="s">
        <v>66</v>
      </c>
      <c r="C37" s="5">
        <v>65</v>
      </c>
      <c r="D37" s="18" t="s">
        <v>67</v>
      </c>
      <c r="E37" s="18" t="s">
        <v>68</v>
      </c>
      <c r="F37" s="25">
        <f>IF(OR(COUNTBLANK(C37)=1,COUNTBLANK(C39)=1),"&lt;&lt;inserir na coluna DADOS",IFERROR(C37/C39,"&lt;&lt;inserir na coluna DADOS"))</f>
        <v>0.72222222222222221</v>
      </c>
      <c r="G37" s="23" t="str">
        <f>IF(F37="&lt;&lt;inserir na coluna DADOS","?",IF(F37&gt;D39,"/"," "))</f>
        <v>/</v>
      </c>
      <c r="H37" s="23" t="str">
        <f>IF(F37="&lt;&lt;inserir na coluna DADOS","?",IF(F37=D39,"__"," "))</f>
        <v xml:space="preserve"> </v>
      </c>
      <c r="I37" s="23" t="str">
        <f>IF(F37="&lt;&lt;inserir na coluna DADOS","?",IF(F37&lt;D39,"\"," "))</f>
        <v xml:space="preserve"> </v>
      </c>
    </row>
    <row r="38" spans="1:9" ht="15.75" customHeight="1" x14ac:dyDescent="0.25">
      <c r="A38" s="19"/>
      <c r="B38" s="10" t="s">
        <v>69</v>
      </c>
      <c r="C38" s="4" t="s">
        <v>18</v>
      </c>
      <c r="D38" s="19"/>
      <c r="E38" s="19"/>
      <c r="F38" s="19"/>
      <c r="G38" s="19"/>
      <c r="H38" s="19"/>
      <c r="I38" s="19"/>
    </row>
    <row r="39" spans="1:9" ht="15.75" customHeight="1" thickBot="1" x14ac:dyDescent="0.3">
      <c r="A39" s="19"/>
      <c r="B39" s="7" t="s">
        <v>70</v>
      </c>
      <c r="C39" s="8">
        <f>42+48</f>
        <v>90</v>
      </c>
      <c r="D39" s="16">
        <v>0.7</v>
      </c>
      <c r="E39" s="19"/>
      <c r="F39" s="20"/>
      <c r="G39" s="20"/>
      <c r="H39" s="20"/>
      <c r="I39" s="20"/>
    </row>
    <row r="40" spans="1:9" ht="15.75" customHeight="1" x14ac:dyDescent="0.25">
      <c r="A40" s="19"/>
      <c r="B40" s="4" t="s">
        <v>71</v>
      </c>
      <c r="C40" s="5">
        <v>115</v>
      </c>
      <c r="D40" s="18" t="s">
        <v>67</v>
      </c>
      <c r="E40" s="19"/>
      <c r="F40" s="25">
        <f>IF(OR(COUNTBLANK(C40)=1,COUNTBLANK(C42)=1),"&lt;&lt;inserir na coluna DADOS",IFERROR(C40/C42,"&lt;&lt;inserir na coluna DADOS"))</f>
        <v>0.3133514986376022</v>
      </c>
      <c r="G40" s="23" t="str">
        <f>IF(F40="&lt;&lt;inserir na coluna DADOS","?",IF(F40&gt;D42,"/"," "))</f>
        <v xml:space="preserve"> </v>
      </c>
      <c r="H40" s="23" t="str">
        <f>IF(F40="&lt;&lt;inserir na coluna DADOS","?",IF(F40=D42,"__"," "))</f>
        <v xml:space="preserve"> </v>
      </c>
      <c r="I40" s="23" t="str">
        <f>IF(F40="&lt;&lt;inserir na coluna DADOS","?",IF(F40&lt;D42,"\"," "))</f>
        <v>\</v>
      </c>
    </row>
    <row r="41" spans="1:9" ht="15.75" customHeight="1" x14ac:dyDescent="0.25">
      <c r="A41" s="19"/>
      <c r="B41" s="10" t="s">
        <v>72</v>
      </c>
      <c r="C41" s="4" t="s">
        <v>18</v>
      </c>
      <c r="D41" s="19"/>
      <c r="E41" s="19"/>
      <c r="F41" s="19"/>
      <c r="G41" s="19"/>
      <c r="H41" s="19"/>
      <c r="I41" s="19"/>
    </row>
    <row r="42" spans="1:9" ht="15.75" customHeight="1" thickBot="1" x14ac:dyDescent="0.3">
      <c r="A42" s="20"/>
      <c r="B42" s="7" t="s">
        <v>73</v>
      </c>
      <c r="C42" s="8">
        <f>C20</f>
        <v>367</v>
      </c>
      <c r="D42" s="16">
        <v>0.7</v>
      </c>
      <c r="E42" s="20"/>
      <c r="F42" s="20"/>
      <c r="G42" s="20"/>
      <c r="H42" s="20"/>
      <c r="I42" s="20"/>
    </row>
    <row r="43" spans="1:9" ht="15.75" customHeight="1" x14ac:dyDescent="0.25">
      <c r="A43" s="17" t="s">
        <v>74</v>
      </c>
    </row>
    <row r="44" spans="1:9" ht="15.75" customHeight="1" x14ac:dyDescent="0.25"/>
    <row r="45" spans="1:9" ht="15.75" customHeight="1" x14ac:dyDescent="0.25"/>
    <row r="46" spans="1:9" ht="15.75" customHeight="1" x14ac:dyDescent="0.25"/>
    <row r="47" spans="1:9" ht="15.75" customHeight="1" x14ac:dyDescent="0.25"/>
    <row r="48" spans="1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3">
    <mergeCell ref="I16:I20"/>
    <mergeCell ref="D37:D38"/>
    <mergeCell ref="D40:D41"/>
    <mergeCell ref="A37:A42"/>
    <mergeCell ref="E13:E15"/>
    <mergeCell ref="E16:E20"/>
    <mergeCell ref="F16:F20"/>
    <mergeCell ref="G16:G20"/>
    <mergeCell ref="A16:A20"/>
    <mergeCell ref="A21:A23"/>
    <mergeCell ref="A24:A26"/>
    <mergeCell ref="A27:A32"/>
    <mergeCell ref="A33:A36"/>
    <mergeCell ref="I10:I12"/>
    <mergeCell ref="I13:I15"/>
    <mergeCell ref="A1:D1"/>
    <mergeCell ref="E1:I1"/>
    <mergeCell ref="A2:A3"/>
    <mergeCell ref="C2:C3"/>
    <mergeCell ref="E2:E3"/>
    <mergeCell ref="F2:F3"/>
    <mergeCell ref="A4:A6"/>
    <mergeCell ref="A13:A15"/>
    <mergeCell ref="G2:I2"/>
    <mergeCell ref="G4:G6"/>
    <mergeCell ref="H4:H6"/>
    <mergeCell ref="G7:G9"/>
    <mergeCell ref="H7:H9"/>
    <mergeCell ref="G10:G12"/>
    <mergeCell ref="H10:H12"/>
    <mergeCell ref="G13:G15"/>
    <mergeCell ref="H13:H15"/>
    <mergeCell ref="I4:I6"/>
    <mergeCell ref="I7:I9"/>
    <mergeCell ref="F40:F42"/>
    <mergeCell ref="G40:G42"/>
    <mergeCell ref="H40:H42"/>
    <mergeCell ref="I40:I42"/>
    <mergeCell ref="D30:D31"/>
    <mergeCell ref="E37:E42"/>
    <mergeCell ref="F37:F39"/>
    <mergeCell ref="G37:G39"/>
    <mergeCell ref="H37:H39"/>
    <mergeCell ref="I37:I39"/>
    <mergeCell ref="D27:D28"/>
    <mergeCell ref="E30:E32"/>
    <mergeCell ref="F30:F32"/>
    <mergeCell ref="G30:G32"/>
    <mergeCell ref="H30:H32"/>
    <mergeCell ref="I30:I32"/>
    <mergeCell ref="E27:E29"/>
    <mergeCell ref="F27:F29"/>
    <mergeCell ref="G27:G29"/>
    <mergeCell ref="H27:H29"/>
    <mergeCell ref="I27:I29"/>
    <mergeCell ref="I21:I23"/>
    <mergeCell ref="D21:D22"/>
    <mergeCell ref="E24:E26"/>
    <mergeCell ref="F24:F26"/>
    <mergeCell ref="G24:G26"/>
    <mergeCell ref="H24:H26"/>
    <mergeCell ref="I24:I26"/>
    <mergeCell ref="D24:D25"/>
    <mergeCell ref="D16:D19"/>
    <mergeCell ref="E21:E23"/>
    <mergeCell ref="F21:F23"/>
    <mergeCell ref="G21:G23"/>
    <mergeCell ref="H21:H23"/>
    <mergeCell ref="H16:H20"/>
    <mergeCell ref="F13:F15"/>
    <mergeCell ref="D2:D3"/>
    <mergeCell ref="D4:D5"/>
    <mergeCell ref="A7:A9"/>
    <mergeCell ref="D7:D8"/>
    <mergeCell ref="A10:A12"/>
    <mergeCell ref="D10:D11"/>
    <mergeCell ref="D13:D14"/>
    <mergeCell ref="E4:E6"/>
    <mergeCell ref="F4:F6"/>
    <mergeCell ref="E7:E9"/>
    <mergeCell ref="F7:F9"/>
    <mergeCell ref="E10:E12"/>
    <mergeCell ref="F10:F12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Wesley Lessa Pinheiro</cp:lastModifiedBy>
  <dcterms:modified xsi:type="dcterms:W3CDTF">2025-02-13T13:25:18Z</dcterms:modified>
</cp:coreProperties>
</file>